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Conducting SS" sheetId="2" r:id="rId4"/>
    <sheet state="visible" name="Fidelity" sheetId="3" r:id="rId5"/>
    <sheet state="visible" name="Supervisor" sheetId="4" r:id="rId6"/>
  </sheets>
  <definedNames/>
  <calcPr/>
</workbook>
</file>

<file path=xl/sharedStrings.xml><?xml version="1.0" encoding="utf-8"?>
<sst xmlns="http://schemas.openxmlformats.org/spreadsheetml/2006/main" count="73" uniqueCount="59">
  <si>
    <t xml:space="preserve">For internal use by Chris Jones or Jamie Miller: </t>
  </si>
  <si>
    <t>This sheet is provided to help with planning; you do not have to do all 3 types of activities below; if questions, just ask us- we want to help!</t>
  </si>
  <si>
    <t>For each new agency copy the relevant sheet as a new Google Sheet and label it using our Tag and put in folder on GD</t>
  </si>
  <si>
    <t>(1) Certification in Conducting Seeking Safety</t>
  </si>
  <si>
    <t>Use CR that provides assumptions when sending / sharing this with agencies to help them understand it</t>
  </si>
  <si>
    <t>For external use by others</t>
  </si>
  <si>
    <t>Ask us if you have questions-- or we can do this sheet for you</t>
  </si>
  <si>
    <t>This refers to having 1 or more of your clinicians being reviewed by our rater to evaluate level of fidelity at providing Seeking Safety based on either reviewing actual audiotapes of the clinician's sessions or by roleplay with our rater</t>
  </si>
  <si>
    <t>If an audiotape is being sent it needs to be at least 1 hour long; if a roleplay it will be an hour (for details on how to arrange the roleplay speak with the rater directly)</t>
  </si>
  <si>
    <t xml:space="preserve">a. 1 hour orientation session with any number of clinicians </t>
  </si>
  <si>
    <t>(2) Certification in Fidelity Rating (we suggest that the person has prior experience conducting SS, though that is not required)</t>
  </si>
  <si>
    <t>a. Length of session tape the clinician provides for the trainer to listen to, plus add 15 mins for trainer to rate the SS Adherence Scale. For example, if the session was 1 hour, you would be billed 1 hr and 15 mins for the trainer to review that tape. [up to 4 sessions per clinician; needs 2 to pass]</t>
  </si>
  <si>
    <t>b. 1 hr phone session for trainer to provide feedback to the clinician based on "1a" above. [up to 4 sessions per clinician; needs 2 to pass]</t>
  </si>
  <si>
    <t>Please note that if you use fewer sessions and have already budgeted the funds on your end, you can apply them to anything else we offer (any materials from our Store, any other phone consults, etc.). On our end, we will only bill for the actual time spent</t>
  </si>
  <si>
    <t>Rates below are for the 2018 calendar year; they go up slightly each Jan. 1</t>
  </si>
  <si>
    <t>1 hour orientation call (required-- this helps prepare the clinicians and minimizes the number of tapes/roleplays they will need to do); unlimited # of clinicians can attend the call; rate for 2019 is $159 for this call</t>
  </si>
  <si>
    <t>This refers to training one or more people at your location to be able to rate others in your agency on Seeking Safety fidelity</t>
  </si>
  <si>
    <t>Length of 1 audiotape or roleplay in hours (e.g., 1 hour or 1.25 hours; but at least 45 minutes so can get a reasonable sample of the work)</t>
  </si>
  <si>
    <t xml:space="preserve"> Plus 15 minutes per tape or roleplay for our rater to fill out the Fidelity form on your clinician's tape</t>
  </si>
  <si>
    <t>1 hour feedback session per tape or roleplay (or you can do these as .75 hour or .5 if you are trying to keep costs low)</t>
  </si>
  <si>
    <t>Total time calculated per 1 tape or roleplay</t>
  </si>
  <si>
    <t>Cost for 1 tape or roleplay (previous column x hourly rate of $159/hour in 2019; rates go up slightly each Jan 1 so pls inquire if unclear)</t>
  </si>
  <si>
    <t>Number of tapes or roleplays for 1st clinician (2 are needed to pass; assume 3 but 4 is even safer)</t>
  </si>
  <si>
    <t>a. 1 hr for an intro call for the trainer to provide orientation to any number of clinicians on the basics about how to prepare to do fidelity ratings.</t>
  </si>
  <si>
    <t>Cost for 1st clinician</t>
  </si>
  <si>
    <t>Cost per clinician (same assumptions as prior)</t>
  </si>
  <si>
    <t># of additional clinicians</t>
  </si>
  <si>
    <t>Cost for additional clinicians</t>
  </si>
  <si>
    <t>b. For each clinician, 1 hour per phone session between the trainer and the clinician to go over the fidelity feedback [up to 4 sessions per clinician; needs 2 to pass]. We encourage you to assume 3 will be needed, as that is the average. If fewer calls are done, fewer will be invoiced; or if you are doing a PO or contract and need to use up the funds, you can apply any unused calls as 'credit' toward additional phone consultation calls or any materials on our website Store.</t>
  </si>
  <si>
    <t>Total cost</t>
  </si>
  <si>
    <t>So for each person, assume 3 x $159 = $477 for this plus the introductory call listed in section a) above.</t>
  </si>
  <si>
    <t>Rates below are for the this calendar year; they go up slightly each Jan. 1</t>
  </si>
  <si>
    <t>Length of individual feedback session (1 hour is best but if you need to reduce costs, do .75 or .5 hour)</t>
  </si>
  <si>
    <t>Example</t>
  </si>
  <si>
    <t>Cost per hour of individual feedback session</t>
  </si>
  <si>
    <t>Number of feedback sessions (need 2 to pass, so assume 3 or if possible 4)</t>
  </si>
  <si>
    <t>Cost of feedback sessions for 1st clinician</t>
  </si>
  <si>
    <t>Number of fidelity videos to rent (same number as feedback sessions)</t>
  </si>
  <si>
    <t>Rental of our fidelity videos online method $12 each per clinician; they cannot share access</t>
  </si>
  <si>
    <t>Cost for 1st clinician (orientation + feedback sessions + video rental)</t>
  </si>
  <si>
    <t>Cost for each additional clinician (feedback sessions + video rental)</t>
  </si>
  <si>
    <t>Number of additional clinicians</t>
  </si>
  <si>
    <t>Total</t>
  </si>
  <si>
    <t>(3) Certification as a Seeking Safety Supervisor (can only be done for people who have already achieved Fidelity rater certification)</t>
  </si>
  <si>
    <t>This refers to training one or more people at your location to be able to provide feedback to others in your agency on Seeking Safety fidelity</t>
  </si>
  <si>
    <t>a. 1 hr for an intro call for the trainer to provide orientation to any number of clinicians on the basics about how to prepare to do provide supervision</t>
  </si>
  <si>
    <t>b. For each clinician, 1 hour per phone session between the trainer and the clinician to go over the supervision feedback. The method used is that the clinician sends the trainer a completed fidelity score sheet that was based on a real session in the agency. The trainer uses that to roleplay with the clinician, with the clinician playing the Supervisor, and gets feedback. No videos are used for this process. The clinician needs 2 to pass]. We encourage you to assume 3 will be needed, as that is the average. If fewer calls are done, fewer will be invoiced; or if you are doing a PO or contract and need to use up the funds, you can apply any unused calls as 'credit' toward additional phone consultation calls or any materials on our website Store.</t>
  </si>
  <si>
    <t>1 hour orientation call (required-- this helps prepare the clinicians and minimizes the number of roleplays they will need to do); unlimited # of clinicians can attend the call; rate for 2018 is $155 for this call</t>
  </si>
  <si>
    <t>Length of supervisor session (1 hour)</t>
  </si>
  <si>
    <t>Rate per Hour</t>
  </si>
  <si>
    <t>Number of sessions (need 2 to pass, so assume 3 or if possible 4)</t>
  </si>
  <si>
    <t>Cost for 1st clinician (orientation + sessions)</t>
  </si>
  <si>
    <t>Cost for each additional clinician (feedback sessions)</t>
  </si>
  <si>
    <t>cell at left is example only</t>
  </si>
  <si>
    <t>1 clinician fidelity training</t>
  </si>
  <si>
    <t>Insert your scenario in this row</t>
  </si>
  <si>
    <t>3 clinicians</t>
  </si>
  <si>
    <t>cell at left is your cost</t>
  </si>
  <si>
    <t>4 clinicians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</si>
</sst>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19">
    <font>
      <sz val="10.0"/>
      <color rgb="FF000000"/>
      <name val="Arial"/>
    </font>
    <font>
      <sz val="12.0"/>
      <color rgb="FF000000"/>
      <name val="Verdana"/>
    </font>
    <font>
      <sz val="10.0"/>
      <name val="Arial"/>
    </font>
    <font>
      <sz val="11.0"/>
      <color rgb="FF000000"/>
      <name val="Inconsolata"/>
    </font>
    <font>
      <b/>
      <sz val="11.0"/>
      <name val="Arial"/>
    </font>
    <font>
      <b/>
      <sz val="10.0"/>
      <name val="Arial"/>
    </font>
    <font>
      <b/>
      <sz val="10.0"/>
      <color rgb="FF000000"/>
      <name val="Arial"/>
    </font>
    <font>
      <sz val="9.0"/>
      <color rgb="FF000000"/>
      <name val="Verdana"/>
    </font>
    <font>
      <sz val="12.0"/>
      <color rgb="FF000000"/>
      <name val="Arial"/>
    </font>
    <font>
      <b/>
      <sz val="12.0"/>
      <name val="Arial"/>
    </font>
    <font>
      <b/>
      <sz val="12.0"/>
      <color rgb="FF000000"/>
      <name val="Arial"/>
    </font>
    <font>
      <sz val="11.0"/>
      <name val="Arial"/>
    </font>
    <font>
      <sz val="12.0"/>
      <name val="Arial"/>
    </font>
    <font>
      <i/>
      <sz val="11.0"/>
      <name val="Arial"/>
    </font>
    <font>
      <i/>
      <sz val="10.0"/>
      <name val="Arial"/>
    </font>
    <font>
      <b/>
      <i/>
      <sz val="11.0"/>
      <name val="Arial"/>
    </font>
    <font>
      <b/>
      <i/>
      <sz val="10.0"/>
      <name val="Arial"/>
    </font>
    <font>
      <b/>
      <sz val="11.0"/>
    </font>
    <font>
      <i/>
      <sz val="10.0"/>
      <color rgb="FF000000"/>
      <name val="Arial"/>
    </font>
  </fonts>
  <fills count="11">
    <fill>
      <patternFill patternType="none"/>
    </fill>
    <fill>
      <patternFill patternType="lightGray"/>
    </fill>
    <fill>
      <patternFill patternType="solid">
        <fgColor rgb="FFFFFFFF"/>
        <bgColor rgb="FFFFFFFF"/>
      </patternFill>
    </fill>
    <fill>
      <patternFill patternType="solid">
        <fgColor rgb="FF00FFFF"/>
        <bgColor rgb="FF00FFFF"/>
      </patternFill>
    </fill>
    <fill>
      <patternFill patternType="solid">
        <fgColor rgb="FFEAD1DC"/>
        <bgColor rgb="FFEAD1DC"/>
      </patternFill>
    </fill>
    <fill>
      <patternFill patternType="solid">
        <fgColor rgb="FFD9EAD3"/>
        <bgColor rgb="FFD9EAD3"/>
      </patternFill>
    </fill>
    <fill>
      <patternFill patternType="solid">
        <fgColor rgb="FFFFFF00"/>
        <bgColor rgb="FFFFFF00"/>
      </patternFill>
    </fill>
    <fill>
      <patternFill patternType="solid">
        <fgColor rgb="FF00FF00"/>
        <bgColor rgb="FF00FF00"/>
      </patternFill>
    </fill>
    <fill>
      <patternFill patternType="solid">
        <fgColor rgb="FFCCCCCC"/>
        <bgColor rgb="FFCCCCCC"/>
      </patternFill>
    </fill>
    <fill>
      <patternFill patternType="solid">
        <fgColor rgb="FFFFF2CC"/>
        <bgColor rgb="FFFFF2CC"/>
      </patternFill>
    </fill>
    <fill>
      <patternFill patternType="solid">
        <fgColor rgb="FFD0CECE"/>
        <bgColor rgb="FFD0CECE"/>
      </patternFill>
    </fill>
  </fills>
  <borders count="2">
    <border/>
    <border>
      <left/>
      <right/>
      <top/>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0" numFmtId="0" xfId="0" applyBorder="1" applyFill="1" applyFont="1"/>
    <xf borderId="1" fillId="3" fontId="1" numFmtId="0" xfId="0" applyBorder="1" applyFill="1" applyFont="1"/>
    <xf borderId="1" fillId="3" fontId="2" numFmtId="0" xfId="0" applyBorder="1" applyFont="1"/>
    <xf borderId="0" fillId="0" fontId="2" numFmtId="0" xfId="0" applyFont="1"/>
    <xf borderId="1" fillId="2" fontId="1" numFmtId="0" xfId="0" applyBorder="1" applyFont="1"/>
    <xf borderId="1" fillId="2" fontId="3" numFmtId="0" xfId="0" applyBorder="1" applyFont="1"/>
    <xf borderId="1" fillId="2" fontId="4" numFmtId="0" xfId="0" applyAlignment="1" applyBorder="1" applyFont="1">
      <alignment shrinkToFit="0" wrapText="1"/>
    </xf>
    <xf borderId="1" fillId="2" fontId="5" numFmtId="0" xfId="0" applyAlignment="1" applyBorder="1" applyFont="1">
      <alignment shrinkToFit="0" wrapText="1"/>
    </xf>
    <xf borderId="1" fillId="4" fontId="1" numFmtId="0" xfId="0" applyBorder="1" applyFill="1" applyFont="1"/>
    <xf borderId="1" fillId="2" fontId="6" numFmtId="0" xfId="0" applyBorder="1" applyFont="1"/>
    <xf borderId="1" fillId="4" fontId="2" numFmtId="0" xfId="0" applyBorder="1" applyFont="1"/>
    <xf borderId="1" fillId="2" fontId="2" numFmtId="0" xfId="0" applyBorder="1" applyFont="1"/>
    <xf borderId="1" fillId="2" fontId="7" numFmtId="0" xfId="0" applyBorder="1" applyFont="1"/>
    <xf borderId="1" fillId="5" fontId="8" numFmtId="0" xfId="0" applyBorder="1" applyFill="1" applyFont="1"/>
    <xf borderId="1" fillId="5" fontId="9" numFmtId="0" xfId="0" applyAlignment="1" applyBorder="1" applyFont="1">
      <alignment shrinkToFit="0" wrapText="1"/>
    </xf>
    <xf borderId="0" fillId="0" fontId="2" numFmtId="0" xfId="0" applyAlignment="1" applyFont="1">
      <alignment shrinkToFit="0" wrapText="1"/>
    </xf>
    <xf borderId="1" fillId="5" fontId="10" numFmtId="0" xfId="0" applyBorder="1" applyFont="1"/>
    <xf borderId="0" fillId="0" fontId="11" numFmtId="0" xfId="0" applyAlignment="1" applyFont="1">
      <alignment shrinkToFit="0" wrapText="1"/>
    </xf>
    <xf borderId="1" fillId="5" fontId="12" numFmtId="0" xfId="0" applyBorder="1" applyFont="1"/>
    <xf borderId="0" fillId="0" fontId="4" numFmtId="0" xfId="0" applyAlignment="1" applyFont="1">
      <alignment readingOrder="0" shrinkToFit="0" wrapText="1"/>
    </xf>
    <xf borderId="0" fillId="0" fontId="0" numFmtId="0" xfId="0" applyFont="1"/>
    <xf borderId="1" fillId="6" fontId="4" numFmtId="0" xfId="0" applyAlignment="1" applyBorder="1" applyFill="1" applyFont="1">
      <alignment shrinkToFit="0" wrapText="1"/>
    </xf>
    <xf borderId="0" fillId="0" fontId="4" numFmtId="0" xfId="0" applyAlignment="1" applyFont="1">
      <alignment shrinkToFit="0" wrapText="1"/>
    </xf>
    <xf borderId="0" fillId="0" fontId="5" numFmtId="0" xfId="0" applyAlignment="1" applyFont="1">
      <alignment shrinkToFit="0" wrapText="1"/>
    </xf>
    <xf borderId="1" fillId="7" fontId="4" numFmtId="0" xfId="0" applyAlignment="1" applyBorder="1" applyFill="1" applyFont="1">
      <alignment shrinkToFit="0" wrapText="1"/>
    </xf>
    <xf borderId="1" fillId="2" fontId="0" numFmtId="0" xfId="0" applyAlignment="1" applyBorder="1" applyFont="1">
      <alignment readingOrder="0"/>
    </xf>
    <xf borderId="0" fillId="0" fontId="0" numFmtId="0" xfId="0" applyAlignment="1" applyFont="1">
      <alignment shrinkToFit="0" wrapText="1"/>
    </xf>
    <xf borderId="1" fillId="6" fontId="5" numFmtId="0" xfId="0" applyAlignment="1" applyBorder="1" applyFont="1">
      <alignment shrinkToFit="0" wrapText="1"/>
    </xf>
    <xf borderId="1" fillId="8" fontId="13" numFmtId="0" xfId="0" applyBorder="1" applyFill="1" applyFont="1"/>
    <xf borderId="1" fillId="2" fontId="6" numFmtId="0" xfId="0" applyAlignment="1" applyBorder="1" applyFont="1">
      <alignment shrinkToFit="0" wrapText="1"/>
    </xf>
    <xf borderId="1" fillId="8" fontId="13" numFmtId="164" xfId="0" applyAlignment="1" applyBorder="1" applyFont="1" applyNumberFormat="1">
      <alignment readingOrder="0"/>
    </xf>
    <xf borderId="1" fillId="8" fontId="14" numFmtId="0" xfId="0" applyBorder="1" applyFont="1"/>
    <xf borderId="1" fillId="8" fontId="15" numFmtId="0" xfId="0" applyBorder="1" applyFont="1"/>
    <xf borderId="1" fillId="8" fontId="16" numFmtId="0" xfId="0" applyBorder="1" applyFont="1"/>
    <xf borderId="1" fillId="8" fontId="16" numFmtId="0" xfId="0" applyAlignment="1" applyBorder="1" applyFont="1">
      <alignment readingOrder="0"/>
    </xf>
    <xf borderId="1" fillId="9" fontId="1" numFmtId="0" xfId="0" applyBorder="1" applyFill="1" applyFont="1"/>
    <xf borderId="1" fillId="9" fontId="2" numFmtId="0" xfId="0" applyBorder="1" applyFont="1"/>
    <xf borderId="1" fillId="8" fontId="14" numFmtId="164" xfId="0" applyBorder="1" applyFont="1" applyNumberFormat="1"/>
    <xf borderId="1" fillId="2" fontId="7" numFmtId="0" xfId="0" applyAlignment="1" applyBorder="1" applyFont="1">
      <alignment readingOrder="0"/>
    </xf>
    <xf borderId="1" fillId="8" fontId="14" numFmtId="165" xfId="0" applyBorder="1" applyFont="1" applyNumberFormat="1"/>
    <xf borderId="0" fillId="6" fontId="17" numFmtId="0" xfId="0" applyAlignment="1" applyFont="1">
      <alignment readingOrder="0" shrinkToFit="0" wrapText="1"/>
    </xf>
    <xf borderId="1" fillId="8" fontId="13" numFmtId="164" xfId="0" applyBorder="1" applyFont="1" applyNumberFormat="1"/>
    <xf borderId="1" fillId="6" fontId="5" numFmtId="0" xfId="0" applyAlignment="1" applyBorder="1" applyFont="1">
      <alignment readingOrder="0" shrinkToFit="0" wrapText="1"/>
    </xf>
    <xf borderId="1" fillId="8" fontId="14" numFmtId="0" xfId="0" applyAlignment="1" applyBorder="1" applyFont="1">
      <alignment readingOrder="0"/>
    </xf>
    <xf borderId="1" fillId="10" fontId="14" numFmtId="164" xfId="0" applyBorder="1" applyFill="1" applyFont="1" applyNumberFormat="1"/>
    <xf borderId="1" fillId="10" fontId="13" numFmtId="164" xfId="0" applyBorder="1" applyFont="1" applyNumberFormat="1"/>
    <xf borderId="0" fillId="0" fontId="18" numFmtId="0" xfId="0" applyFont="1"/>
    <xf borderId="0" fillId="0" fontId="13" numFmtId="0" xfId="0" applyFont="1"/>
    <xf borderId="1" fillId="5" fontId="2" numFmtId="0" xfId="0" applyBorder="1" applyFont="1"/>
    <xf borderId="1" fillId="4" fontId="11" numFmtId="164" xfId="0" applyAlignment="1" applyBorder="1" applyFont="1" applyNumberFormat="1">
      <alignment readingOrder="0"/>
    </xf>
    <xf borderId="1" fillId="4" fontId="11" numFmtId="0" xfId="0" applyBorder="1" applyFont="1"/>
    <xf borderId="1" fillId="5" fontId="11" numFmtId="164" xfId="0" applyAlignment="1" applyBorder="1" applyFont="1" applyNumberFormat="1">
      <alignment readingOrder="0"/>
    </xf>
    <xf borderId="1" fillId="4" fontId="11" numFmtId="164" xfId="0" applyBorder="1" applyFont="1" applyNumberFormat="1"/>
    <xf borderId="1" fillId="9" fontId="2" numFmtId="164" xfId="0" applyAlignment="1" applyBorder="1" applyFont="1" applyNumberFormat="1">
      <alignment readingOrder="0"/>
    </xf>
    <xf borderId="1" fillId="7" fontId="11" numFmtId="164" xfId="0" applyBorder="1" applyFont="1" applyNumberFormat="1"/>
    <xf borderId="1" fillId="5" fontId="2" numFmtId="0" xfId="0" applyAlignment="1" applyBorder="1" applyFont="1">
      <alignment readingOrder="0"/>
    </xf>
    <xf borderId="1" fillId="5" fontId="2" numFmtId="164" xfId="0" applyAlignment="1" applyBorder="1" applyFont="1" applyNumberFormat="1">
      <alignment readingOrder="0"/>
    </xf>
    <xf borderId="0" fillId="0" fontId="11" numFmtId="0" xfId="0" applyFont="1"/>
    <xf borderId="1" fillId="9" fontId="2" numFmtId="164" xfId="0" applyBorder="1" applyFont="1" applyNumberFormat="1"/>
    <xf borderId="1" fillId="4" fontId="11" numFmtId="0" xfId="0" applyAlignment="1" applyBorder="1" applyFont="1">
      <alignment readingOrder="0"/>
    </xf>
    <xf borderId="1" fillId="5" fontId="2" numFmtId="164" xfId="0" applyBorder="1" applyFont="1" applyNumberFormat="1"/>
    <xf borderId="1" fillId="7" fontId="2" numFmtId="164" xfId="0" applyBorder="1" applyFont="1" applyNumberFormat="1"/>
    <xf borderId="1" fillId="5" fontId="2"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pageSetUpPr/>
  </sheetPr>
  <sheetViews>
    <sheetView workbookViewId="0"/>
  </sheetViews>
  <sheetFormatPr customHeight="1" defaultColWidth="14.43" defaultRowHeight="15.0"/>
  <cols>
    <col customWidth="1" min="1" max="6" width="14.43"/>
  </cols>
  <sheetData>
    <row r="1" ht="15.75" customHeight="1"/>
    <row r="2" ht="15.75" customHeight="1">
      <c r="A2" s="4" t="s">
        <v>0</v>
      </c>
    </row>
    <row r="3" ht="15.75" customHeight="1">
      <c r="B3" s="4">
        <v>1.0</v>
      </c>
      <c r="C3" s="6" t="s">
        <v>2</v>
      </c>
    </row>
    <row r="4" ht="15.75" customHeight="1">
      <c r="B4" s="4">
        <v>2.0</v>
      </c>
      <c r="C4" s="4" t="s">
        <v>4</v>
      </c>
    </row>
    <row r="5" ht="15.75" customHeight="1"/>
    <row r="6" ht="15.75" customHeight="1">
      <c r="A6" s="4" t="s">
        <v>5</v>
      </c>
    </row>
    <row r="7" ht="15.75" customHeight="1">
      <c r="B7" s="4" t="s">
        <v>6</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90.57"/>
    <col customWidth="1" min="2" max="3" width="34.43"/>
    <col customWidth="1" min="4" max="8" width="31.57"/>
  </cols>
  <sheetData>
    <row r="1" ht="15.75" customHeight="1">
      <c r="A1" s="2" t="s">
        <v>1</v>
      </c>
      <c r="B1" s="3"/>
      <c r="C1" s="3"/>
      <c r="D1" s="3"/>
      <c r="E1" s="3"/>
      <c r="F1" s="3"/>
      <c r="G1" s="3"/>
      <c r="H1" s="3"/>
      <c r="I1" s="3"/>
      <c r="J1" s="3"/>
      <c r="K1" s="3"/>
      <c r="L1" s="3"/>
    </row>
    <row r="2" ht="15.75" customHeight="1">
      <c r="A2" s="5"/>
    </row>
    <row r="3" ht="15.75" customHeight="1">
      <c r="A3" s="9" t="s">
        <v>3</v>
      </c>
      <c r="B3" s="9"/>
      <c r="C3" s="9"/>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ht="15.75" customHeight="1">
      <c r="A4" s="4" t="s">
        <v>7</v>
      </c>
    </row>
    <row r="5" ht="15.75" customHeight="1">
      <c r="A5" s="4" t="s">
        <v>8</v>
      </c>
    </row>
    <row r="6" ht="15.75" customHeight="1">
      <c r="A6" s="13" t="s">
        <v>9</v>
      </c>
    </row>
    <row r="7" ht="15.75" customHeight="1">
      <c r="A7" s="13" t="s">
        <v>11</v>
      </c>
    </row>
    <row r="8" ht="15.75" customHeight="1">
      <c r="A8" s="13" t="s">
        <v>12</v>
      </c>
    </row>
    <row r="9" ht="15.75" customHeight="1">
      <c r="A9" s="1" t="s">
        <v>13</v>
      </c>
    </row>
    <row r="10" ht="15.75" customHeight="1">
      <c r="A10" s="16" t="s">
        <v>14</v>
      </c>
    </row>
    <row r="11" ht="15.75" customHeight="1"/>
    <row r="12" ht="15.75" customHeight="1">
      <c r="A12" s="18"/>
      <c r="B12" s="20" t="s">
        <v>15</v>
      </c>
      <c r="C12" s="22" t="s">
        <v>17</v>
      </c>
      <c r="D12" s="23" t="s">
        <v>18</v>
      </c>
      <c r="E12" s="22" t="s">
        <v>19</v>
      </c>
      <c r="F12" s="24" t="s">
        <v>20</v>
      </c>
      <c r="G12" s="20" t="s">
        <v>21</v>
      </c>
      <c r="H12" s="22" t="s">
        <v>22</v>
      </c>
      <c r="I12" s="22" t="s">
        <v>24</v>
      </c>
      <c r="J12" s="22" t="s">
        <v>25</v>
      </c>
      <c r="K12" s="22" t="s">
        <v>26</v>
      </c>
      <c r="L12" s="23" t="s">
        <v>27</v>
      </c>
      <c r="M12" s="25" t="s">
        <v>29</v>
      </c>
      <c r="N12" s="23"/>
      <c r="O12" s="27"/>
      <c r="P12" s="18"/>
      <c r="Q12" s="18"/>
      <c r="R12" s="18"/>
      <c r="S12" s="18"/>
      <c r="T12" s="18"/>
      <c r="U12" s="18"/>
      <c r="V12" s="18"/>
      <c r="W12" s="18"/>
      <c r="X12" s="18"/>
      <c r="Y12" s="18"/>
      <c r="Z12" s="18"/>
      <c r="AA12" s="18"/>
      <c r="AB12" s="18"/>
      <c r="AC12" s="18"/>
      <c r="AD12" s="18"/>
      <c r="AE12" s="18"/>
      <c r="AF12" s="18"/>
      <c r="AG12" s="18"/>
      <c r="AH12" s="18"/>
      <c r="AI12" s="18"/>
      <c r="AJ12" s="18"/>
      <c r="AK12" s="18"/>
      <c r="AL12" s="18"/>
    </row>
    <row r="13" ht="15.75" customHeight="1">
      <c r="A13" s="29" t="s">
        <v>33</v>
      </c>
      <c r="B13" s="31">
        <v>159.0</v>
      </c>
      <c r="C13" s="33">
        <v>1.0</v>
      </c>
      <c r="D13" s="29">
        <v>0.25</v>
      </c>
      <c r="E13" s="33">
        <v>1.0</v>
      </c>
      <c r="F13" s="29">
        <f t="shared" ref="F13:F15" si="1">SUM(C13:E13)</f>
        <v>2.25</v>
      </c>
      <c r="G13" s="42">
        <f t="shared" ref="G13:G15" si="2">(F13*159)</f>
        <v>357.75</v>
      </c>
      <c r="H13" s="33">
        <v>3.0</v>
      </c>
      <c r="I13" s="42">
        <f t="shared" ref="I13:I15" si="3">(G13*H13)+B13</f>
        <v>1232.25</v>
      </c>
      <c r="J13" s="42">
        <f t="shared" ref="J13:J15" si="4">I13-159</f>
        <v>1073.25</v>
      </c>
      <c r="K13" s="29">
        <v>2.0</v>
      </c>
      <c r="L13" s="42">
        <f t="shared" ref="L13:L15" si="5">J13*K13</f>
        <v>2146.5</v>
      </c>
      <c r="M13" s="46">
        <f t="shared" ref="M13:M15" si="6">I13+L13</f>
        <v>3378.75</v>
      </c>
      <c r="N13" s="47" t="s">
        <v>53</v>
      </c>
      <c r="O13" s="47"/>
      <c r="P13" s="48"/>
      <c r="Q13" s="48"/>
      <c r="R13" s="48"/>
      <c r="S13" s="48"/>
      <c r="T13" s="48"/>
      <c r="U13" s="48"/>
      <c r="V13" s="48"/>
      <c r="W13" s="48"/>
      <c r="X13" s="48"/>
      <c r="Y13" s="48"/>
      <c r="Z13" s="48"/>
      <c r="AA13" s="48"/>
      <c r="AB13" s="48"/>
      <c r="AC13" s="48"/>
      <c r="AD13" s="48"/>
      <c r="AE13" s="48"/>
      <c r="AF13" s="48"/>
      <c r="AG13" s="48"/>
      <c r="AH13" s="48"/>
      <c r="AI13" s="48"/>
      <c r="AJ13" s="48"/>
      <c r="AK13" s="48"/>
      <c r="AL13" s="48"/>
    </row>
    <row r="14" ht="15.75" customHeight="1">
      <c r="A14" t="s">
        <v>56</v>
      </c>
      <c r="B14" s="50">
        <v>159.0</v>
      </c>
      <c r="C14" s="51">
        <v>1.0</v>
      </c>
      <c r="D14" s="51">
        <v>0.25</v>
      </c>
      <c r="E14" s="51">
        <v>1.0</v>
      </c>
      <c r="F14" s="51">
        <f t="shared" si="1"/>
        <v>2.25</v>
      </c>
      <c r="G14" s="53">
        <f t="shared" si="2"/>
        <v>357.75</v>
      </c>
      <c r="H14" s="51">
        <v>4.0</v>
      </c>
      <c r="I14" s="53">
        <f t="shared" si="3"/>
        <v>1590</v>
      </c>
      <c r="J14" s="53">
        <f t="shared" si="4"/>
        <v>1431</v>
      </c>
      <c r="K14" s="51">
        <v>2.0</v>
      </c>
      <c r="L14" s="53">
        <f t="shared" si="5"/>
        <v>2862</v>
      </c>
      <c r="M14" s="55">
        <f t="shared" si="6"/>
        <v>4452</v>
      </c>
      <c r="N14" s="21" t="s">
        <v>57</v>
      </c>
      <c r="P14" s="58"/>
      <c r="Q14" s="58"/>
      <c r="R14" s="58"/>
      <c r="S14" s="58"/>
      <c r="T14" s="58"/>
      <c r="U14" s="58"/>
      <c r="V14" s="58"/>
      <c r="W14" s="58"/>
      <c r="X14" s="58"/>
      <c r="Y14" s="58"/>
      <c r="Z14" s="58"/>
      <c r="AA14" s="58"/>
      <c r="AB14" s="58"/>
      <c r="AC14" s="58"/>
      <c r="AD14" s="58"/>
      <c r="AE14" s="58"/>
      <c r="AF14" s="58"/>
      <c r="AG14" s="58"/>
      <c r="AH14" s="58"/>
      <c r="AI14" s="58"/>
      <c r="AJ14" s="58"/>
      <c r="AK14" s="58"/>
      <c r="AL14" s="58"/>
    </row>
    <row r="15" ht="15.75" customHeight="1">
      <c r="A15" t="s">
        <v>58</v>
      </c>
      <c r="B15" s="50">
        <v>159.0</v>
      </c>
      <c r="C15" s="60">
        <v>1.0</v>
      </c>
      <c r="D15" s="51">
        <v>0.25</v>
      </c>
      <c r="E15" s="60">
        <v>1.0</v>
      </c>
      <c r="F15" s="51">
        <f t="shared" si="1"/>
        <v>2.25</v>
      </c>
      <c r="G15" s="53">
        <f t="shared" si="2"/>
        <v>357.75</v>
      </c>
      <c r="H15" s="60">
        <v>4.0</v>
      </c>
      <c r="I15" s="53">
        <f t="shared" si="3"/>
        <v>1590</v>
      </c>
      <c r="J15" s="53">
        <f t="shared" si="4"/>
        <v>1431</v>
      </c>
      <c r="K15" s="60">
        <v>5.0</v>
      </c>
      <c r="L15" s="53">
        <f t="shared" si="5"/>
        <v>7155</v>
      </c>
      <c r="M15" s="55">
        <f t="shared" si="6"/>
        <v>8745</v>
      </c>
      <c r="N15" s="21" t="s">
        <v>57</v>
      </c>
      <c r="P15" s="58"/>
      <c r="Q15" s="58"/>
      <c r="R15" s="58"/>
      <c r="S15" s="58"/>
      <c r="T15" s="58"/>
      <c r="U15" s="58"/>
      <c r="V15" s="58"/>
      <c r="W15" s="58"/>
      <c r="X15" s="58"/>
      <c r="Y15" s="58"/>
      <c r="Z15" s="58"/>
      <c r="AA15" s="58"/>
      <c r="AB15" s="58"/>
      <c r="AC15" s="58"/>
      <c r="AD15" s="58"/>
      <c r="AE15" s="58"/>
      <c r="AF15" s="58"/>
      <c r="AG15" s="58"/>
      <c r="AH15" s="58"/>
      <c r="AI15" s="58"/>
      <c r="AJ15" s="58"/>
      <c r="AK15" s="58"/>
      <c r="AL15" s="58"/>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pageSetUpPr/>
  </sheetPr>
  <sheetViews>
    <sheetView workbookViewId="0"/>
  </sheetViews>
  <sheetFormatPr customHeight="1" defaultColWidth="14.43" defaultRowHeight="15.0"/>
  <cols>
    <col customWidth="1" min="1" max="1" width="97.86"/>
    <col customWidth="1" min="2" max="2" width="29.86"/>
    <col customWidth="1" min="3" max="6" width="14.43"/>
  </cols>
  <sheetData>
    <row r="1" ht="15.75" customHeight="1">
      <c r="A1" s="1"/>
      <c r="B1" s="7"/>
      <c r="C1" s="8"/>
      <c r="D1" s="8"/>
      <c r="E1" s="7"/>
      <c r="F1" s="7"/>
      <c r="G1" s="8"/>
      <c r="H1" s="8"/>
      <c r="I1" s="7"/>
      <c r="J1" s="8"/>
      <c r="K1" s="8"/>
      <c r="L1" s="10"/>
      <c r="M1" s="12"/>
      <c r="N1" s="12"/>
      <c r="O1" s="12"/>
      <c r="P1" s="12"/>
      <c r="Q1" s="12"/>
      <c r="R1" s="12"/>
      <c r="S1" s="12"/>
      <c r="T1" s="12"/>
      <c r="U1" s="12"/>
      <c r="V1" s="12"/>
      <c r="W1" s="12"/>
      <c r="X1" s="12"/>
      <c r="Y1" s="12"/>
      <c r="Z1" s="12"/>
      <c r="AA1" s="12"/>
      <c r="AB1" s="12"/>
      <c r="AC1" s="12"/>
    </row>
    <row r="2" ht="15.75" customHeight="1">
      <c r="A2" s="14" t="s">
        <v>10</v>
      </c>
      <c r="B2" s="15"/>
      <c r="C2" s="15"/>
      <c r="D2" s="15"/>
      <c r="E2" s="15"/>
      <c r="F2" s="15"/>
      <c r="G2" s="15"/>
      <c r="H2" s="15"/>
      <c r="I2" s="15"/>
      <c r="J2" s="15"/>
      <c r="K2" s="15"/>
      <c r="L2" s="17"/>
      <c r="M2" s="19"/>
      <c r="N2" s="19"/>
      <c r="O2" s="19"/>
      <c r="P2" s="19"/>
      <c r="Q2" s="19"/>
      <c r="R2" s="19"/>
      <c r="S2" s="19"/>
      <c r="T2" s="19"/>
      <c r="U2" s="19"/>
      <c r="V2" s="19"/>
      <c r="W2" s="19"/>
      <c r="X2" s="19"/>
      <c r="Y2" s="19"/>
      <c r="Z2" s="19"/>
      <c r="AA2" s="19"/>
      <c r="AB2" s="19"/>
      <c r="AC2" s="19"/>
    </row>
    <row r="3" ht="15.75" customHeight="1">
      <c r="A3" s="21" t="s">
        <v>16</v>
      </c>
      <c r="B3" s="23"/>
      <c r="C3" s="24"/>
      <c r="D3" s="24"/>
      <c r="E3" s="23"/>
      <c r="F3" s="23"/>
      <c r="G3" s="24"/>
      <c r="H3" s="24"/>
      <c r="I3" s="23"/>
      <c r="J3" s="24"/>
      <c r="K3" s="24"/>
      <c r="L3" s="10"/>
    </row>
    <row r="4" ht="15.75" customHeight="1">
      <c r="A4" s="1" t="s">
        <v>23</v>
      </c>
      <c r="B4" s="23"/>
      <c r="C4" s="24"/>
      <c r="D4" s="24"/>
      <c r="E4" s="23"/>
      <c r="F4" s="23"/>
      <c r="G4" s="24"/>
      <c r="H4" s="24"/>
      <c r="I4" s="23"/>
      <c r="J4" s="24"/>
      <c r="K4" s="24"/>
      <c r="L4" s="10"/>
    </row>
    <row r="5" ht="15.75" customHeight="1">
      <c r="A5" s="1" t="s">
        <v>28</v>
      </c>
      <c r="B5" s="23"/>
      <c r="C5" s="24"/>
      <c r="D5" s="24"/>
      <c r="E5" s="23"/>
      <c r="F5" s="23"/>
      <c r="G5" s="24"/>
      <c r="H5" s="24"/>
      <c r="I5" s="23"/>
      <c r="J5" s="24"/>
      <c r="K5" s="24"/>
      <c r="L5" s="10"/>
    </row>
    <row r="6" ht="15.75" customHeight="1">
      <c r="A6" s="26" t="s">
        <v>30</v>
      </c>
      <c r="B6" s="23"/>
      <c r="C6" s="24"/>
      <c r="D6" s="24"/>
      <c r="E6" s="23"/>
      <c r="F6" s="23"/>
      <c r="G6" s="24"/>
      <c r="H6" s="24"/>
      <c r="I6" s="23"/>
      <c r="J6" s="24"/>
      <c r="K6" s="24"/>
      <c r="L6" s="10"/>
    </row>
    <row r="7" ht="15.75" customHeight="1">
      <c r="A7" s="1" t="s">
        <v>13</v>
      </c>
      <c r="B7" s="23"/>
      <c r="C7" s="24"/>
      <c r="D7" s="24"/>
      <c r="E7" s="23"/>
      <c r="F7" s="23"/>
      <c r="G7" s="24"/>
      <c r="H7" s="24"/>
      <c r="I7" s="23"/>
      <c r="J7" s="24"/>
      <c r="K7" s="24"/>
      <c r="L7" s="10"/>
    </row>
    <row r="8" ht="15.75" customHeight="1">
      <c r="A8" s="16" t="s">
        <v>31</v>
      </c>
      <c r="B8" s="23"/>
      <c r="C8" s="24"/>
      <c r="D8" s="24"/>
      <c r="E8" s="23"/>
      <c r="F8" s="23"/>
      <c r="G8" s="24"/>
      <c r="H8" s="24"/>
      <c r="I8" s="23"/>
      <c r="J8" s="24"/>
      <c r="K8" s="24"/>
      <c r="L8" s="10"/>
    </row>
    <row r="9" ht="15.75" customHeight="1">
      <c r="A9" s="16"/>
      <c r="B9" s="20" t="s">
        <v>15</v>
      </c>
      <c r="C9" s="28" t="s">
        <v>32</v>
      </c>
      <c r="D9" s="24" t="s">
        <v>34</v>
      </c>
      <c r="E9" s="22" t="s">
        <v>35</v>
      </c>
      <c r="F9" s="23" t="s">
        <v>36</v>
      </c>
      <c r="G9" s="28" t="s">
        <v>37</v>
      </c>
      <c r="H9" s="24" t="s">
        <v>38</v>
      </c>
      <c r="I9" s="22" t="s">
        <v>39</v>
      </c>
      <c r="J9" s="28" t="s">
        <v>40</v>
      </c>
      <c r="K9" s="28" t="s">
        <v>41</v>
      </c>
      <c r="L9" s="30" t="s">
        <v>42</v>
      </c>
      <c r="M9" s="27"/>
      <c r="N9" s="27"/>
      <c r="O9" s="27"/>
      <c r="P9" s="27"/>
      <c r="Q9" s="27"/>
      <c r="R9" s="27"/>
      <c r="S9" s="27"/>
      <c r="T9" s="27"/>
      <c r="U9" s="27"/>
      <c r="V9" s="27"/>
      <c r="W9" s="27"/>
      <c r="X9" s="27"/>
      <c r="Y9" s="27"/>
      <c r="Z9" s="27"/>
      <c r="AA9" s="27"/>
      <c r="AB9" s="27"/>
      <c r="AC9" s="27"/>
    </row>
    <row r="10" ht="15.75" customHeight="1">
      <c r="A10" s="32" t="s">
        <v>33</v>
      </c>
      <c r="B10" s="31">
        <v>159.0</v>
      </c>
      <c r="C10" s="34">
        <v>1.0</v>
      </c>
      <c r="D10" s="31">
        <v>159.0</v>
      </c>
      <c r="E10" s="35">
        <v>6.0</v>
      </c>
      <c r="F10" s="38">
        <f t="shared" ref="F10:F11" si="1">C10*D10*E10</f>
        <v>954</v>
      </c>
      <c r="G10" s="35">
        <v>3.0</v>
      </c>
      <c r="H10" s="40">
        <f t="shared" ref="H10:H11" si="2">12*G10</f>
        <v>36</v>
      </c>
      <c r="I10" s="38">
        <f t="shared" ref="I10:I11" si="3">SUM(B10+F10+H10)</f>
        <v>1149</v>
      </c>
      <c r="J10" s="38">
        <f t="shared" ref="J10:J11" si="4">I10-159</f>
        <v>990</v>
      </c>
      <c r="K10" s="44">
        <v>0.0</v>
      </c>
      <c r="L10" s="45">
        <f t="shared" ref="L10:L11" si="5">I10+(J10*K10)</f>
        <v>1149</v>
      </c>
      <c r="M10" s="47" t="s">
        <v>53</v>
      </c>
      <c r="N10" s="47"/>
      <c r="O10" s="47"/>
      <c r="P10" s="47"/>
      <c r="Q10" s="47"/>
      <c r="R10" s="47"/>
      <c r="S10" s="47"/>
      <c r="T10" s="47"/>
      <c r="U10" s="47"/>
      <c r="V10" s="47"/>
      <c r="W10" s="47"/>
      <c r="X10" s="47"/>
      <c r="Y10" s="47"/>
      <c r="Z10" s="47"/>
      <c r="AA10" s="47"/>
      <c r="AB10" s="47"/>
      <c r="AC10" s="47"/>
    </row>
    <row r="11" ht="15.75" customHeight="1">
      <c r="A11" s="49" t="s">
        <v>54</v>
      </c>
      <c r="B11" s="52">
        <v>159.0</v>
      </c>
      <c r="C11" s="56">
        <v>1.0</v>
      </c>
      <c r="D11" s="57">
        <v>159.0</v>
      </c>
      <c r="E11" s="56">
        <v>3.0</v>
      </c>
      <c r="F11" s="61">
        <f t="shared" si="1"/>
        <v>477</v>
      </c>
      <c r="G11" s="56">
        <v>3.0</v>
      </c>
      <c r="H11" s="63">
        <f t="shared" si="2"/>
        <v>36</v>
      </c>
      <c r="I11" s="61">
        <f t="shared" si="3"/>
        <v>672</v>
      </c>
      <c r="J11" s="61">
        <f t="shared" si="4"/>
        <v>513</v>
      </c>
      <c r="K11" s="56">
        <v>1.0</v>
      </c>
      <c r="L11" s="62">
        <f t="shared" si="5"/>
        <v>1185</v>
      </c>
      <c r="M11" s="21" t="s">
        <v>57</v>
      </c>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9900"/>
    <pageSetUpPr/>
  </sheetPr>
  <sheetViews>
    <sheetView workbookViewId="0"/>
  </sheetViews>
  <sheetFormatPr customHeight="1" defaultColWidth="14.43" defaultRowHeight="15.0"/>
  <cols>
    <col customWidth="1" min="1" max="1" width="83.14"/>
    <col customWidth="1" min="2" max="2" width="26.57"/>
    <col customWidth="1" min="3" max="6" width="14.43"/>
  </cols>
  <sheetData>
    <row r="1" ht="15.75" customHeight="1"/>
    <row r="2" ht="15.75" customHeight="1">
      <c r="A2" s="36" t="s">
        <v>43</v>
      </c>
      <c r="B2" s="37"/>
      <c r="C2" s="37"/>
      <c r="D2" s="37"/>
      <c r="E2" s="37"/>
      <c r="F2" s="37"/>
      <c r="G2" s="37"/>
      <c r="H2" s="37"/>
      <c r="I2" s="37"/>
      <c r="J2" s="37"/>
      <c r="K2" s="37"/>
    </row>
    <row r="3" ht="15.75" customHeight="1"/>
    <row r="4" ht="15.75" customHeight="1">
      <c r="A4" s="4" t="s">
        <v>44</v>
      </c>
    </row>
    <row r="5" ht="15.75" customHeight="1">
      <c r="A5" s="13" t="s">
        <v>45</v>
      </c>
    </row>
    <row r="6" ht="15.75" customHeight="1">
      <c r="A6" s="39" t="s">
        <v>46</v>
      </c>
    </row>
    <row r="7" ht="15.75" customHeight="1">
      <c r="A7" s="1" t="s">
        <v>13</v>
      </c>
    </row>
    <row r="8" ht="15.75" customHeight="1">
      <c r="A8" s="16" t="s">
        <v>14</v>
      </c>
    </row>
    <row r="9" ht="15.75" customHeight="1"/>
    <row r="10" ht="15.75" customHeight="1">
      <c r="A10" s="16"/>
      <c r="B10" s="23" t="s">
        <v>47</v>
      </c>
      <c r="C10" s="24" t="s">
        <v>48</v>
      </c>
      <c r="D10" s="24" t="s">
        <v>49</v>
      </c>
      <c r="E10" s="41" t="s">
        <v>50</v>
      </c>
      <c r="F10" s="23" t="s">
        <v>36</v>
      </c>
      <c r="G10" s="22" t="s">
        <v>51</v>
      </c>
      <c r="H10" s="43" t="s">
        <v>52</v>
      </c>
      <c r="I10" s="28" t="s">
        <v>41</v>
      </c>
      <c r="J10" s="30" t="s">
        <v>42</v>
      </c>
      <c r="K10" s="27"/>
      <c r="L10" s="27"/>
      <c r="M10" s="27"/>
      <c r="N10" s="27"/>
      <c r="O10" s="27"/>
      <c r="P10" s="27"/>
      <c r="Q10" s="27"/>
      <c r="R10" s="27"/>
      <c r="S10" s="27"/>
      <c r="T10" s="27"/>
      <c r="U10" s="27"/>
      <c r="V10" s="27"/>
      <c r="W10" s="27"/>
      <c r="X10" s="27"/>
      <c r="Y10" s="27"/>
      <c r="Z10" s="27"/>
    </row>
    <row r="11" ht="15.75" customHeight="1">
      <c r="A11" s="32" t="s">
        <v>33</v>
      </c>
      <c r="B11" s="31">
        <v>159.0</v>
      </c>
      <c r="C11" s="32">
        <v>1.0</v>
      </c>
      <c r="D11" s="31">
        <v>159.0</v>
      </c>
      <c r="E11" s="32">
        <v>3.0</v>
      </c>
      <c r="F11" s="38">
        <f t="shared" ref="F11:F12" si="1">C11*D11*E11</f>
        <v>477</v>
      </c>
      <c r="G11" s="38">
        <f t="shared" ref="G11:G12" si="2">F11+B11</f>
        <v>636</v>
      </c>
      <c r="H11" s="38">
        <f t="shared" ref="H11:H12" si="3">G11-159</f>
        <v>477</v>
      </c>
      <c r="I11" s="32">
        <v>2.0</v>
      </c>
      <c r="J11" s="45">
        <f t="shared" ref="J11:J12" si="4">G11+(H11*I11)</f>
        <v>1590</v>
      </c>
      <c r="K11" s="21" t="s">
        <v>53</v>
      </c>
    </row>
    <row r="12" ht="15.75" customHeight="1">
      <c r="A12" s="37" t="s">
        <v>55</v>
      </c>
      <c r="B12" s="54">
        <v>159.0</v>
      </c>
      <c r="C12" s="37">
        <v>1.0</v>
      </c>
      <c r="D12" s="54">
        <v>159.0</v>
      </c>
      <c r="E12" s="37"/>
      <c r="F12" s="59">
        <f t="shared" si="1"/>
        <v>0</v>
      </c>
      <c r="G12" s="59">
        <f t="shared" si="2"/>
        <v>159</v>
      </c>
      <c r="H12" s="59">
        <f t="shared" si="3"/>
        <v>0</v>
      </c>
      <c r="I12" s="37"/>
      <c r="J12" s="62">
        <f t="shared" si="4"/>
        <v>159</v>
      </c>
      <c r="K12" s="21" t="s">
        <v>57</v>
      </c>
    </row>
    <row r="13" ht="15.75" customHeight="1"/>
    <row r="14" ht="15.75" customHeight="1">
      <c r="D14" s="24"/>
      <c r="E14" s="24"/>
      <c r="F14" s="24"/>
      <c r="G14" s="24"/>
      <c r="H14" s="24"/>
      <c r="I14" s="24"/>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